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24" yWindow="180" windowWidth="16896" windowHeight="12696" tabRatio="1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<sst xmlns="http://schemas.openxmlformats.org/spreadsheetml/2006/main" count="41" uniqueCount="39">
  <si>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           daarin zijn inbegrepen overheadkosten zoals accommodatie, verlichting, koffie e.d.</t>
  </si>
  <si>
    <t>noot 2:  er wordt uitgegaan van een gecalculeerd uurloon van 80.15 euro (binnendienst) als in de begroting 2006;</t>
  </si>
  <si>
    <t>kosten per burger</t>
  </si>
  <si>
    <t>kosten per minuut</t>
  </si>
  <si>
    <t xml:space="preserve">   voorbereiding vergadering</t>
  </si>
  <si>
    <t>salaris per jaar p.p.</t>
  </si>
  <si>
    <t>noot 5:  er zijn 23294 inwoners</t>
  </si>
  <si>
    <t>noot 1:  werktijd 8 uur per week, 316 uur per jaar</t>
  </si>
  <si>
    <t xml:space="preserve">   napraten na vergadering</t>
  </si>
  <si>
    <t>noot 3:  inclusief uitwerken notulen: drie uur per vergaderuur</t>
  </si>
  <si>
    <r>
      <t>raads- of commis</t>
    </r>
    <r>
      <rPr>
        <sz val="10"/>
        <rFont val="Verdana"/>
        <family val="0"/>
      </rPr>
      <t>ievergadering (vul in</t>
    </r>
    <r>
      <rPr>
        <b/>
        <sz val="12"/>
        <rFont val="Verdana"/>
        <family val="0"/>
      </rPr>
      <t xml:space="preserve"> r</t>
    </r>
    <r>
      <rPr>
        <sz val="10"/>
        <rFont val="Verdana"/>
        <family val="0"/>
      </rPr>
      <t xml:space="preserve"> of  </t>
    </r>
    <r>
      <rPr>
        <b/>
        <sz val="12"/>
        <rFont val="Verdana"/>
        <family val="0"/>
      </rPr>
      <t>c</t>
    </r>
    <r>
      <rPr>
        <sz val="10"/>
        <rFont val="Verdana"/>
        <family val="0"/>
      </rPr>
      <t xml:space="preserve"> )</t>
    </r>
  </si>
  <si>
    <t>noot 4:  sommige ambtenaren declareren reiskosten voor het bijwonen van een vergadering</t>
  </si>
  <si>
    <t>noot 5</t>
  </si>
  <si>
    <t>Niet meegerekend:</t>
  </si>
  <si>
    <t>Vul alleen gele cellen in</t>
  </si>
  <si>
    <t>kosten deze vergadering</t>
  </si>
  <si>
    <t>totaal</t>
  </si>
  <si>
    <t>salaris per minuut</t>
  </si>
  <si>
    <t>aantal aanwezigen</t>
  </si>
  <si>
    <t xml:space="preserve">griffier </t>
  </si>
  <si>
    <t>notulist</t>
  </si>
  <si>
    <t>reiskosten ambtenaren</t>
  </si>
  <si>
    <t>klaarmaken zaal, opruimen</t>
  </si>
  <si>
    <t>Berekening</t>
  </si>
  <si>
    <t>noot 1</t>
  </si>
  <si>
    <t>noot 2</t>
  </si>
  <si>
    <t>noot 3</t>
  </si>
  <si>
    <t>noot 4</t>
  </si>
  <si>
    <t>Berekening kosten vergadering gemeente Wijdemeren</t>
  </si>
  <si>
    <t>vergaderduur in minuten (vul in)</t>
  </si>
  <si>
    <t>kosten per burger van deze vergadering</t>
  </si>
  <si>
    <t xml:space="preserve">   overblijftijd ambtenaren</t>
  </si>
  <si>
    <t xml:space="preserve">   etc.</t>
  </si>
  <si>
    <t xml:space="preserve">   distributiekosten en kopieerkosten raadsstukken</t>
  </si>
  <si>
    <t>© Cor Koster, augustus 2006</t>
  </si>
  <si>
    <t>raadsleden</t>
  </si>
  <si>
    <t>collegeleden</t>
  </si>
  <si>
    <t>ambtenaren</t>
  </si>
  <si>
    <t>r</t>
  </si>
</sst>
</file>

<file path=xl/styles.xml><?xml version="1.0" encoding="utf-8"?>
<styleSheet xmlns="http://schemas.openxmlformats.org/spreadsheetml/2006/main">
  <numFmts count="3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0.00000000"/>
    <numFmt numFmtId="187" formatCode="0.000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sz val="10"/>
      <color indexed="10"/>
      <name val="Verdana"/>
      <family val="0"/>
    </font>
    <font>
      <sz val="12"/>
      <color indexed="10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18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2" xfId="0" applyBorder="1" applyAlignment="1">
      <alignment horizontal="left" wrapText="1"/>
    </xf>
    <xf numFmtId="2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 horizontal="right" wrapText="1"/>
    </xf>
    <xf numFmtId="1" fontId="0" fillId="0" borderId="0" xfId="0" applyNumberFormat="1" applyFont="1" applyBorder="1" applyAlignment="1">
      <alignment/>
    </xf>
    <xf numFmtId="0" fontId="0" fillId="0" borderId="4" xfId="0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2" borderId="13" xfId="0" applyFont="1" applyFill="1" applyBorder="1" applyAlignment="1" applyProtection="1">
      <alignment horizontal="right"/>
      <protection locked="0"/>
    </xf>
    <xf numFmtId="0" fontId="9" fillId="2" borderId="13" xfId="0" applyFont="1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4">
      <selection activeCell="B4" sqref="B4"/>
    </sheetView>
  </sheetViews>
  <sheetFormatPr defaultColWidth="9.00390625" defaultRowHeight="12.75"/>
  <cols>
    <col min="1" max="1" width="41.125" style="0" customWidth="1"/>
    <col min="2" max="2" width="11.125" style="0" customWidth="1"/>
    <col min="3" max="3" width="12.25390625" style="0" customWidth="1"/>
    <col min="4" max="4" width="11.00390625" style="0" customWidth="1"/>
    <col min="5" max="5" width="11.50390625" style="0" bestFit="1" customWidth="1"/>
    <col min="6" max="6" width="8.125" style="0" customWidth="1"/>
    <col min="7" max="16384" width="11.00390625" style="0" customWidth="1"/>
  </cols>
  <sheetData>
    <row r="1" spans="1:5" ht="33.75" customHeight="1">
      <c r="A1" s="8" t="s">
        <v>28</v>
      </c>
      <c r="B1" s="2"/>
      <c r="C1" s="2"/>
      <c r="D1" s="2"/>
      <c r="E1" s="2"/>
    </row>
    <row r="2" spans="2:5" ht="33.75" customHeight="1">
      <c r="B2" s="34" t="s">
        <v>14</v>
      </c>
      <c r="C2" s="2"/>
      <c r="D2" s="2"/>
      <c r="E2" s="2"/>
    </row>
    <row r="3" spans="1:3" ht="15.75">
      <c r="A3" s="38" t="s">
        <v>10</v>
      </c>
      <c r="B3" s="36" t="s">
        <v>38</v>
      </c>
      <c r="C3" s="35">
        <f>IF(OR(B3="c",B3="r"),"","c of r invullen")</f>
      </c>
    </row>
    <row r="4" spans="1:3" ht="15.75">
      <c r="A4" s="10" t="s">
        <v>29</v>
      </c>
      <c r="B4" s="37">
        <v>180</v>
      </c>
      <c r="C4" s="40">
        <f>IF(B4&lt;10,"Niet erg reëel, wel?","")</f>
      </c>
    </row>
    <row r="5" spans="1:4" ht="25.5" customHeight="1">
      <c r="A5" s="9" t="s">
        <v>15</v>
      </c>
      <c r="B5" s="11">
        <f>E18</f>
        <v>4712.704870947823</v>
      </c>
      <c r="C5" s="2"/>
      <c r="D5" s="1"/>
    </row>
    <row r="6" spans="1:3" ht="12">
      <c r="A6" s="12" t="s">
        <v>3</v>
      </c>
      <c r="B6" s="13">
        <f>E19</f>
        <v>26.181693727487907</v>
      </c>
      <c r="C6" s="2"/>
    </row>
    <row r="7" spans="1:3" ht="12">
      <c r="A7" s="14" t="s">
        <v>30</v>
      </c>
      <c r="B7" s="15">
        <f>E20</f>
        <v>0.20231410968265748</v>
      </c>
      <c r="C7" s="2"/>
    </row>
    <row r="8" ht="12">
      <c r="B8" s="3"/>
    </row>
    <row r="9" spans="1:6" ht="12">
      <c r="A9" s="16"/>
      <c r="B9" s="17"/>
      <c r="C9" s="16"/>
      <c r="D9" s="16"/>
      <c r="E9" s="16"/>
      <c r="F9" s="16"/>
    </row>
    <row r="10" spans="1:6" ht="24.75">
      <c r="A10" s="41" t="s">
        <v>23</v>
      </c>
      <c r="B10" s="18" t="s">
        <v>18</v>
      </c>
      <c r="C10" s="18" t="s">
        <v>5</v>
      </c>
      <c r="D10" s="18" t="s">
        <v>17</v>
      </c>
      <c r="E10" s="39" t="s">
        <v>16</v>
      </c>
      <c r="F10" s="30"/>
    </row>
    <row r="11" spans="1:6" ht="12">
      <c r="A11" s="12" t="s">
        <v>35</v>
      </c>
      <c r="B11" s="17">
        <f>IF(B3="r",19,6)</f>
        <v>19</v>
      </c>
      <c r="C11" s="19">
        <v>7819.26</v>
      </c>
      <c r="D11" s="7">
        <f>C11/(316*60)</f>
        <v>0.41240822784810127</v>
      </c>
      <c r="E11" s="27">
        <f>$B$4*B11*D11</f>
        <v>1410.4361392405065</v>
      </c>
      <c r="F11" s="31" t="s">
        <v>24</v>
      </c>
    </row>
    <row r="12" spans="1:6" ht="12">
      <c r="A12" s="12" t="s">
        <v>36</v>
      </c>
      <c r="B12" s="17">
        <f>IF(B3="r",5,2)</f>
        <v>5</v>
      </c>
      <c r="C12" s="19">
        <f>328439/4.1</f>
        <v>80107.07317073172</v>
      </c>
      <c r="D12" s="7">
        <f>C12/(1500*60)</f>
        <v>0.890078590785908</v>
      </c>
      <c r="E12" s="27">
        <f>$B$4*B12*D12</f>
        <v>801.0707317073172</v>
      </c>
      <c r="F12" s="31"/>
    </row>
    <row r="13" spans="1:6" ht="12">
      <c r="A13" s="12" t="s">
        <v>37</v>
      </c>
      <c r="B13" s="17">
        <f>IF(B3="r",5,3)</f>
        <v>5</v>
      </c>
      <c r="C13" s="19">
        <f>1500*80.15</f>
        <v>120225.00000000001</v>
      </c>
      <c r="D13" s="7">
        <f>C13/(1500*60)</f>
        <v>1.3358333333333334</v>
      </c>
      <c r="E13" s="27">
        <f>$B$4*B13*D13</f>
        <v>1202.25</v>
      </c>
      <c r="F13" s="31" t="s">
        <v>25</v>
      </c>
    </row>
    <row r="14" spans="1:6" ht="12">
      <c r="A14" s="12" t="s">
        <v>19</v>
      </c>
      <c r="B14" s="17">
        <v>1</v>
      </c>
      <c r="C14" s="19">
        <v>63224</v>
      </c>
      <c r="D14" s="7">
        <f>C14/(1500*60)</f>
        <v>0.7024888888888889</v>
      </c>
      <c r="E14" s="27">
        <f>$B$4*B14*D14</f>
        <v>126.44800000000001</v>
      </c>
      <c r="F14" s="31"/>
    </row>
    <row r="15" spans="1:6" ht="12">
      <c r="A15" s="12" t="s">
        <v>20</v>
      </c>
      <c r="B15" s="17">
        <v>1</v>
      </c>
      <c r="C15" s="19">
        <f>1500*80.15</f>
        <v>120225.00000000001</v>
      </c>
      <c r="D15" s="7">
        <f>80.15/60</f>
        <v>1.3358333333333334</v>
      </c>
      <c r="E15" s="27">
        <f>$B$4*B15*D15*4</f>
        <v>961.8000000000001</v>
      </c>
      <c r="F15" s="31" t="s">
        <v>26</v>
      </c>
    </row>
    <row r="16" spans="1:6" ht="12">
      <c r="A16" s="20" t="s">
        <v>22</v>
      </c>
      <c r="B16" s="17">
        <v>1</v>
      </c>
      <c r="C16" s="19">
        <f>1500*80.15</f>
        <v>120225.00000000001</v>
      </c>
      <c r="D16" s="7">
        <f>C16/(1500*60)</f>
        <v>1.3358333333333334</v>
      </c>
      <c r="E16" s="27">
        <f>2*D16*60</f>
        <v>160.3</v>
      </c>
      <c r="F16" s="31"/>
    </row>
    <row r="17" spans="1:6" ht="12.75" thickBot="1">
      <c r="A17" s="12" t="s">
        <v>21</v>
      </c>
      <c r="B17" s="17"/>
      <c r="C17" s="19"/>
      <c r="D17" s="16"/>
      <c r="E17" s="28">
        <f>IF(B3="r",180*0.28,90*0.28)</f>
        <v>50.400000000000006</v>
      </c>
      <c r="F17" s="31" t="s">
        <v>27</v>
      </c>
    </row>
    <row r="18" spans="1:6" ht="12.75" thickTop="1">
      <c r="A18" s="9" t="s">
        <v>15</v>
      </c>
      <c r="B18" s="24"/>
      <c r="C18" s="25"/>
      <c r="D18" s="26"/>
      <c r="E18" s="27">
        <f>SUM(E11:E17)</f>
        <v>4712.704870947823</v>
      </c>
      <c r="F18" s="32"/>
    </row>
    <row r="19" spans="1:6" ht="12">
      <c r="A19" s="12" t="s">
        <v>3</v>
      </c>
      <c r="B19" s="21"/>
      <c r="C19" s="19"/>
      <c r="D19" s="16"/>
      <c r="E19" s="27">
        <f>E18/B4</f>
        <v>26.181693727487907</v>
      </c>
      <c r="F19" s="32"/>
    </row>
    <row r="20" spans="1:6" ht="12">
      <c r="A20" s="10" t="s">
        <v>2</v>
      </c>
      <c r="B20" s="22"/>
      <c r="C20" s="23"/>
      <c r="D20" s="22"/>
      <c r="E20" s="29">
        <f>E18/23294</f>
        <v>0.20231410968265748</v>
      </c>
      <c r="F20" s="33" t="s">
        <v>12</v>
      </c>
    </row>
    <row r="21" spans="3:5" ht="12">
      <c r="C21" s="6"/>
      <c r="E21" s="1"/>
    </row>
    <row r="22" spans="1:5" ht="12">
      <c r="A22" t="s">
        <v>7</v>
      </c>
      <c r="C22" s="6"/>
      <c r="E22" s="5"/>
    </row>
    <row r="23" spans="1:5" ht="12">
      <c r="A23" t="s">
        <v>1</v>
      </c>
      <c r="C23" s="6"/>
      <c r="E23" s="5"/>
    </row>
    <row r="24" spans="1:5" ht="12">
      <c r="A24" t="s">
        <v>0</v>
      </c>
      <c r="C24" s="6"/>
      <c r="E24" s="5"/>
    </row>
    <row r="25" ht="12">
      <c r="A25" t="s">
        <v>9</v>
      </c>
    </row>
    <row r="26" ht="12">
      <c r="A26" t="s">
        <v>11</v>
      </c>
    </row>
    <row r="27" ht="12">
      <c r="A27" t="s">
        <v>6</v>
      </c>
    </row>
    <row r="28" ht="12">
      <c r="A28" t="s">
        <v>13</v>
      </c>
    </row>
    <row r="29" ht="12">
      <c r="A29" t="s">
        <v>8</v>
      </c>
    </row>
    <row r="30" ht="12">
      <c r="A30" t="s">
        <v>33</v>
      </c>
    </row>
    <row r="31" ht="12">
      <c r="A31" t="s">
        <v>4</v>
      </c>
    </row>
    <row r="32" ht="12">
      <c r="A32" t="s">
        <v>31</v>
      </c>
    </row>
    <row r="33" ht="12">
      <c r="A33" s="4" t="s">
        <v>32</v>
      </c>
    </row>
    <row r="34" ht="12">
      <c r="A34" s="4"/>
    </row>
    <row r="35" ht="12">
      <c r="A35" t="s">
        <v>34</v>
      </c>
    </row>
  </sheetData>
  <sheetProtection password="E3A6" sheet="1" objects="1" scenarios="1"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k</dc:creator>
  <cp:keywords/>
  <dc:description/>
  <cp:lastModifiedBy>W.F. Jungmann</cp:lastModifiedBy>
  <cp:lastPrinted>2006-08-07T13:22:46Z</cp:lastPrinted>
  <dcterms:created xsi:type="dcterms:W3CDTF">2006-08-02T16:09:51Z</dcterms:created>
  <dcterms:modified xsi:type="dcterms:W3CDTF">2006-08-07T17:41:57Z</dcterms:modified>
  <cp:category/>
  <cp:version/>
  <cp:contentType/>
  <cp:contentStatus/>
</cp:coreProperties>
</file>